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0" i="1" l="1"/>
  <c r="H49" i="1"/>
  <c r="H48" i="1"/>
  <c r="H47" i="1"/>
  <c r="G50" i="1"/>
  <c r="E16" i="1" s="1"/>
  <c r="G49" i="1"/>
  <c r="G51" i="1" s="1"/>
  <c r="G48" i="1"/>
  <c r="G47" i="1"/>
  <c r="G39" i="1"/>
  <c r="F39" i="1"/>
  <c r="G96" i="12"/>
  <c r="AC96" i="12"/>
  <c r="AD96" i="12"/>
  <c r="BA11" i="12"/>
  <c r="G9" i="12"/>
  <c r="G8" i="12" s="1"/>
  <c r="I9" i="12"/>
  <c r="K9" i="12"/>
  <c r="K8" i="12" s="1"/>
  <c r="M9" i="12"/>
  <c r="O9" i="12"/>
  <c r="O8" i="12" s="1"/>
  <c r="Q9" i="12"/>
  <c r="U9" i="12"/>
  <c r="U8" i="12" s="1"/>
  <c r="G10" i="12"/>
  <c r="I10" i="12"/>
  <c r="K10" i="12"/>
  <c r="M10" i="12"/>
  <c r="O10" i="12"/>
  <c r="Q10" i="12"/>
  <c r="U10" i="12"/>
  <c r="G13" i="12"/>
  <c r="M13" i="12" s="1"/>
  <c r="I13" i="12"/>
  <c r="I8" i="12" s="1"/>
  <c r="K13" i="12"/>
  <c r="O13" i="12"/>
  <c r="Q13" i="12"/>
  <c r="Q8" i="12" s="1"/>
  <c r="U13" i="12"/>
  <c r="G14" i="12"/>
  <c r="I14" i="12"/>
  <c r="K14" i="12"/>
  <c r="M14" i="12"/>
  <c r="O14" i="12"/>
  <c r="Q14" i="12"/>
  <c r="U14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20" i="12"/>
  <c r="M20" i="12" s="1"/>
  <c r="I20" i="12"/>
  <c r="K20" i="12"/>
  <c r="O20" i="12"/>
  <c r="Q20" i="12"/>
  <c r="U20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G44" i="12"/>
  <c r="M44" i="12" s="1"/>
  <c r="I44" i="12"/>
  <c r="I43" i="12" s="1"/>
  <c r="K44" i="12"/>
  <c r="K43" i="12" s="1"/>
  <c r="O44" i="12"/>
  <c r="O43" i="12" s="1"/>
  <c r="Q44" i="12"/>
  <c r="Q43" i="12" s="1"/>
  <c r="U44" i="12"/>
  <c r="U43" i="12" s="1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G73" i="12"/>
  <c r="M73" i="12" s="1"/>
  <c r="I73" i="12"/>
  <c r="K73" i="12"/>
  <c r="K72" i="12" s="1"/>
  <c r="O73" i="12"/>
  <c r="Q73" i="12"/>
  <c r="U73" i="12"/>
  <c r="U72" i="12" s="1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O72" i="12" s="1"/>
  <c r="Q75" i="12"/>
  <c r="U75" i="12"/>
  <c r="G76" i="12"/>
  <c r="M76" i="12" s="1"/>
  <c r="I76" i="12"/>
  <c r="I72" i="12" s="1"/>
  <c r="K76" i="12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Q72" i="12" s="1"/>
  <c r="U80" i="12"/>
  <c r="G81" i="12"/>
  <c r="M81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I86" i="12"/>
  <c r="K86" i="12"/>
  <c r="M86" i="12"/>
  <c r="O86" i="12"/>
  <c r="Q86" i="12"/>
  <c r="U86" i="12"/>
  <c r="O87" i="12"/>
  <c r="G88" i="12"/>
  <c r="M88" i="12" s="1"/>
  <c r="M87" i="12" s="1"/>
  <c r="I88" i="12"/>
  <c r="I87" i="12" s="1"/>
  <c r="K88" i="12"/>
  <c r="K87" i="12" s="1"/>
  <c r="O88" i="12"/>
  <c r="Q88" i="12"/>
  <c r="Q87" i="12" s="1"/>
  <c r="U88" i="12"/>
  <c r="G89" i="12"/>
  <c r="M89" i="12" s="1"/>
  <c r="I89" i="12"/>
  <c r="K89" i="12"/>
  <c r="O89" i="12"/>
  <c r="Q89" i="12"/>
  <c r="U89" i="12"/>
  <c r="U87" i="12" s="1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I94" i="12"/>
  <c r="K94" i="12"/>
  <c r="M94" i="12"/>
  <c r="O94" i="12"/>
  <c r="Q94" i="12"/>
  <c r="U94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H51" i="1"/>
  <c r="I51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72" i="12"/>
  <c r="M43" i="12"/>
  <c r="M8" i="12"/>
  <c r="G87" i="12"/>
  <c r="I21" i="1"/>
  <c r="G21" i="1"/>
  <c r="E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<sst xmlns="http://schemas.openxmlformats.org/spreadsheetml/2006/main" count="460" uniqueCount="264">
  <si>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</si>
  <si>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</si>
  <si>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</si>
  <si>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</si>
  <si>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</si>
  <si>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</si>
  <si>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</si>
  <si>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</si>
  <si>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</si>
  <si>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</si>
  <si>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</si>
  <si>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</si>
  <si>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</si>
  <si>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</si>
  <si>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</si>
  <si>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</si>
  <si>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</si>
  <si>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</si>
  <si>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</si>
  <si>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</si>
  <si>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</si>
  <si>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</si>
  <si>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</si>
  <si>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</si>
  <si>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</si>
  <si>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</si>
  <si>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</si>
  <si>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</si>
  <si>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</si>
  <si>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</si>
  <si>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</si>
  <si>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</si>
  <si>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</si>
  <si>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</si>
  <si>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</si>
  <si>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</si>
  <si>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</si>
  <si>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</si>
  <si>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</si>
  <si>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</si>
  <si>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</si>
  <si>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</si>
  <si>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</si>
  <si>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Lohenice u Přelouče</t>
  </si>
  <si>
    <t>Rozpočet:</t>
  </si>
  <si>
    <t>Misto</t>
  </si>
  <si>
    <t>Lohenice - veřejné osvětlení MK na p.č. 75/24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</si>
  <si>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</si>
  <si>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</si>
  <si>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</si>
  <si>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</si>
  <si>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</si>
  <si>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</si>
  <si>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</si>
  <si>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</si>
  <si>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</si>
  <si>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</si>
  <si>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</si>
  <si>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</si>
  <si>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</si>
  <si>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</si>
  <si>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</si>
  <si>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</si>
  <si>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</si>
  <si>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</si>
  <si>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</si>
  <si>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</si>
  <si>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</si>
  <si>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</si>
  <si>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</si>
  <si>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</si>
  <si>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</si>
  <si>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</si>
  <si>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</si>
  <si>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</si>
  <si>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</si>
  <si>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</si>
  <si>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</si>
  <si>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</si>
  <si>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</si>
  <si>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</si>
  <si>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</si>
  <si>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</si>
  <si>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</si>
  <si>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</si>
  <si>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</si>
  <si>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</si>
  <si>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210202111R00</t>
  </si>
  <si>
    <t>Svítidlo veřejného osvětlení na stožár/výložník</t>
  </si>
  <si>
    <t>kus</t>
  </si>
  <si>
    <t>POL1_0</t>
  </si>
  <si>
    <t>0000000.01</t>
  </si>
  <si>
    <t>A Svítidlo pro osvětlení komunikace, LED, 3000K, 2181lm/19,5W/DM10/ IP65/230V/</t>
  </si>
  <si>
    <t>ks</t>
  </si>
  <si>
    <t>POL3_0</t>
  </si>
  <si>
    <t>Dlestandardů VO města musí být svítidlo vybavené GPRS syst. dálk. obousměrné komunikace správy a regulace intenzity osvětlení přes WEB rozhraní..</t>
  </si>
  <si>
    <t>POP</t>
  </si>
  <si>
    <t>Dle pol. 210 20-2111.R00:</t>
  </si>
  <si>
    <t>VV</t>
  </si>
  <si>
    <t>210204011RS2</t>
  </si>
  <si>
    <t>Stožár osvětlovací ocelový délky do 12 m, včetně nákladů na autojeřáb</t>
  </si>
  <si>
    <t>0000000.08</t>
  </si>
  <si>
    <t>Stožár třístupňový sadový, nadz. v. 5m, vetknutí 0,8m, 133/89/60, žárově zinkovaný</t>
  </si>
  <si>
    <t>Dle pol. 210 20-4011.R00:</t>
  </si>
  <si>
    <t>210204202R00</t>
  </si>
  <si>
    <t xml:space="preserve">Elektrovýzbroj stožáru </t>
  </si>
  <si>
    <t>000000.14</t>
  </si>
  <si>
    <t>Stož. svorkovnice na DIN, průchozí, např. SR482-VL, Z/Cu, včetně pojistky 2x6A</t>
  </si>
  <si>
    <t>Dle pol. 20-4202.R00:</t>
  </si>
  <si>
    <t>2</t>
  </si>
  <si>
    <t>000000.15</t>
  </si>
  <si>
    <t>Stož. svorkovnice na DIN, odbočná, např. SR482-VL, Z/Cu, včetně pojistky 2x6A</t>
  </si>
  <si>
    <t>Dle pol. 20-4202.R00:3</t>
  </si>
  <si>
    <t>222301421R00</t>
  </si>
  <si>
    <t>Svodič přepětí drátový</t>
  </si>
  <si>
    <t>000000.16</t>
  </si>
  <si>
    <t>Svodič přepětí pro veřejné osvětlení, T2+T3, 10kV,</t>
  </si>
  <si>
    <t>Dle pol. 222 30-1421.R00:</t>
  </si>
  <si>
    <t>210810005RT1</t>
  </si>
  <si>
    <t>Kabel CYKY-J  3 x 1,5 mm2 , včetně dodávky kabelu</t>
  </si>
  <si>
    <t>m</t>
  </si>
  <si>
    <t>210810013RT2</t>
  </si>
  <si>
    <t>Kabel CYKY-m 750 V 4 x 10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</si>
  <si>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</si>
  <si>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</si>
  <si>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</si>
  <si>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</si>
  <si>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</si>
  <si>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</si>
  <si>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</si>
  <si>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</si>
  <si>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</si>
  <si>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</t>
  </si>
  <si>
    <t>0000000.17</t>
  </si>
  <si>
    <t xml:space="preserve">Ochranná manžeta stožáru </t>
  </si>
  <si>
    <t>Dle pol. 210 20-5310.R00:</t>
  </si>
  <si>
    <t>3</t>
  </si>
  <si>
    <t>56288051.A</t>
  </si>
  <si>
    <t>Štítek označovací na stožár, vč. osazení</t>
  </si>
  <si>
    <t>212100108R00</t>
  </si>
  <si>
    <t xml:space="preserve">Opatření vodiče smršťovací bužírkou 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</si>
  <si>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</si>
  <si>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</si>
  <si>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</si>
  <si>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</si>
  <si>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</si>
  <si>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</si>
  <si>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</si>
  <si>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</si>
  <si>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000-0000.18</t>
  </si>
  <si>
    <t>Stožárové pouzdro plast  250/950, včetně dodávky pouzdra</t>
  </si>
  <si>
    <t>000-0000.20</t>
  </si>
  <si>
    <t>Tuhá elinst. trubka - vysoká odolnost, vel. 50, vč. dodávky trubky</t>
  </si>
  <si>
    <t>460200173RT1</t>
  </si>
  <si>
    <t>Výkop kabelové rýhy 35/90 cm  hor.3, strojní výkop rýhy</t>
  </si>
  <si>
    <t>460200173RT2</t>
  </si>
  <si>
    <t>Výkop kabelové rýhy 35/90 cm  hor.3, ruční výkop rýhy</t>
  </si>
  <si>
    <t>460570173R00</t>
  </si>
  <si>
    <t>Zához rýhy 35/90 cm, hornina třídy 3, se zhutněním</t>
  </si>
  <si>
    <t>460200133R00</t>
  </si>
  <si>
    <t>Výkop kabelové rýhy 35/50 cm  hor.3</t>
  </si>
  <si>
    <t>460200133RT2</t>
  </si>
  <si>
    <t>Výkop kabelové rýhy 35/50 cm  hor.3, ruční výkop rýhy</t>
  </si>
  <si>
    <t>460570133R00</t>
  </si>
  <si>
    <t>Zához rýhy 35/50 cm, hornina třídy 3, se zhutněním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</si>
  <si>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</si>
  <si>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</si>
  <si>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</si>
  <si>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</si>
  <si>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</si>
  <si>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460490012R00</t>
  </si>
  <si>
    <t>Fólie výstražná z PVC, šířka 33 cm</t>
  </si>
  <si>
    <t>460050703R00</t>
  </si>
  <si>
    <t>Jáma do 2 m3 pro stožár veřejného osvětlení, hor.3</t>
  </si>
  <si>
    <t>m3</t>
  </si>
  <si>
    <t>460120002RT1</t>
  </si>
  <si>
    <t>Zához jámy, hornina třídy 3 - 4, upěchování a úprava povrchu</t>
  </si>
  <si>
    <t>460100003RT1</t>
  </si>
  <si>
    <t>Pouzdrový základ pro stožár VO výšky 6m, kompletní zhot.pouzdrového základu</t>
  </si>
  <si>
    <t>460600001RT8</t>
  </si>
  <si>
    <t>Naložení a odvoz zeminy, odvoz na vzdálenost 10000 m</t>
  </si>
  <si>
    <t>3457114705R</t>
  </si>
  <si>
    <t>Trubka kabelová chránička KOPOFLEX vel. 110</t>
  </si>
  <si>
    <t>3457114703R</t>
  </si>
  <si>
    <t>Trubka kabelová chránička KOPOFLEX vel. 63</t>
  </si>
  <si>
    <t>230191016R00</t>
  </si>
  <si>
    <t>Uložení chráničky ve výkopu PE 110x4,2mm</t>
  </si>
  <si>
    <t>230191007R00</t>
  </si>
  <si>
    <t>Uložení chráničky ve výkopu PE 63x3,0mm</t>
  </si>
  <si>
    <t>460030031R00</t>
  </si>
  <si>
    <t>Vytrhání kostek velkých,lože písek, nezalité spáry</t>
  </si>
  <si>
    <t>m2</t>
  </si>
  <si>
    <t>460030061RZ1</t>
  </si>
  <si>
    <t>Kladení dlažby do lože z písku, ze stávajících dlaždic</t>
  </si>
  <si>
    <t>460030101R00</t>
  </si>
  <si>
    <t>Vytrhání obrubníků, lože písek, stojatých</t>
  </si>
  <si>
    <t>916561111R00</t>
  </si>
  <si>
    <t>Osazení obrubníků</t>
  </si>
  <si>
    <t>184807111R00</t>
  </si>
  <si>
    <t>Ochrana kořenového systému stromu  - zřízení</t>
  </si>
  <si>
    <t>184807112R00</t>
  </si>
  <si>
    <t>Ochrana kořenového systému stromu - odstranění</t>
  </si>
  <si>
    <t>58337357R</t>
  </si>
  <si>
    <t>Štěrkopísek (drť)</t>
  </si>
  <si>
    <t>t</t>
  </si>
  <si>
    <t>460650001R00</t>
  </si>
  <si>
    <t>Příjezdová cesta štěrková šířky do 4 m</t>
  </si>
  <si>
    <t>589222000R</t>
  </si>
  <si>
    <t>Beton B 13,5</t>
  </si>
  <si>
    <t>452311151R00</t>
  </si>
  <si>
    <t>Desky podkladní pod potrubí z betonu , betonové konstrukce</t>
  </si>
  <si>
    <t>460010024RT4</t>
  </si>
  <si>
    <t>Vytýčení kabelové trasy v zastavěném prostoru, délka trasy do 1000 m</t>
  </si>
  <si>
    <t>km</t>
  </si>
  <si>
    <t>100R00</t>
  </si>
  <si>
    <t>Dokumentace skutečného provedení stavby, 4x tištěná a 1x na CD</t>
  </si>
  <si>
    <t>soubor</t>
  </si>
  <si>
    <t>101R00</t>
  </si>
  <si>
    <t>Nákladní auto 5t</t>
  </si>
  <si>
    <t>hod</t>
  </si>
  <si>
    <t>102R00</t>
  </si>
  <si>
    <t>Pomocné práce</t>
  </si>
  <si>
    <t>103R00</t>
  </si>
  <si>
    <t>Vytýčení inženýrských sítí</t>
  </si>
  <si>
    <t>104R00</t>
  </si>
  <si>
    <t>Rozměření světelných bodů</t>
  </si>
  <si>
    <t>105R00</t>
  </si>
  <si>
    <t>Vypnutí a opětovné zapnutí vedení</t>
  </si>
  <si>
    <t>106R00</t>
  </si>
  <si>
    <t>Úprava stávajícího rozvodu veřejného osvětlení, a veřejného rozhlasu</t>
  </si>
  <si>
    <t>107R00</t>
  </si>
  <si>
    <t>Dozory provozovatele veřejného osvětlení</t>
  </si>
  <si>
    <t>108R00</t>
  </si>
  <si>
    <t>Úklid stavby</t>
  </si>
  <si>
    <t>109R00</t>
  </si>
  <si>
    <t>Dopravně bezpečnostní opatření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</si>
  <si>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</si>
  <si>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</si>
  <si>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</si>
  <si>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</si>
  <si>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</si>
  <si>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</si>
  <si>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</si>
  <si>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</t>
  </si>
  <si>
    <t>VRN1</t>
  </si>
  <si>
    <t>Autorský dozor</t>
  </si>
  <si>
    <t xml:space="preserve"> </t>
  </si>
  <si>
    <t>POL99_0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</si>
  <si>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</si>
  <si>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</si>
  <si>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</si>
  <si>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</si>
  <si>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</si>
  <si>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</si>
  <si>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</si>
  <si>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</si>
  <si>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</si>
  <si>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 xml:space="preserve">Přirážka za prořez kabelů </t>
  </si>
  <si>
    <t>VRN7</t>
  </si>
  <si>
    <t>Revize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</si>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</sst>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>
        <f>SUMIF(F47:F50,A16,G47:G50)+SUMIF(F47:F50,"PSU",G47:G50)</f>
        <v>0</v>
      </c>
      <c r="F16" s="84"/>
      <c r="G16" s="83">
        <f>SUMIF(F47:F50,A16,H47:H50)+SUMIF(F47:F50,"PSU",H47:H50)</f>
        <v>0</v>
      </c>
      <c r="H16" s="84"/>
      <c r="I16" s="83">
        <f>SUMIF(F47:F50,A16,I47:I50)+SUMIF(F47:F50,"PSU",I47:I50)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>
        <f>SUMIF(F47:F50,A17,G47:G50)</f>
        <v>0</v>
      </c>
      <c r="F17" s="84"/>
      <c r="G17" s="83">
        <f>SUMIF(F47:F50,A17,H47:H50)</f>
        <v>0</v>
      </c>
      <c r="H17" s="84"/>
      <c r="I17" s="83">
        <f>SUMIF(F47:F50,A17,I47:I50)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>
        <f>SUMIF(F47:F50,A18,G47:G50)</f>
        <v>0</v>
      </c>
      <c r="F18" s="84"/>
      <c r="G18" s="83">
        <f>SUMIF(F47:F50,A18,H47:H50)</f>
        <v>0</v>
      </c>
      <c r="H18" s="84"/>
      <c r="I18" s="83">
        <f>SUMIF(F47:F50,A18,I47:I50)</f>
        <v>0</v>
      </c>
      <c r="J18" s="93"/>
    </row>
    <row r="19" spans="1:10" ht="23.25" customHeight="1" x14ac:dyDescent="0.2">
      <c r="A19" s="193" t="s">
        <v>56</v>
      </c>
      <c r="B19" s="194" t="s">
        <v>26</v>
      </c>
      <c r="C19" s="58"/>
      <c r="D19" s="59"/>
      <c r="E19" s="83">
        <f>SUMIF(F47:F50,A19,G47:G50)</f>
        <v>0</v>
      </c>
      <c r="F19" s="84"/>
      <c r="G19" s="83">
        <f>SUMIF(F47:F50,A19,H47:H50)</f>
        <v>0</v>
      </c>
      <c r="H19" s="84"/>
      <c r="I19" s="83">
        <f>SUMIF(F47:F50,A19,I47:I50)</f>
        <v>0</v>
      </c>
      <c r="J19" s="93"/>
    </row>
    <row r="20" spans="1:10" ht="23.25" customHeight="1" x14ac:dyDescent="0.2">
      <c r="A20" s="193" t="s">
        <v>59</v>
      </c>
      <c r="B20" s="194" t="s">
        <v>27</v>
      </c>
      <c r="C20" s="58"/>
      <c r="D20" s="59"/>
      <c r="E20" s="83">
        <f>SUMIF(F47:F50,A20,G47:G50)</f>
        <v>0</v>
      </c>
      <c r="F20" s="84"/>
      <c r="G20" s="83">
        <f>SUMIF(F47:F50,A20,H47:H50)</f>
        <v>0</v>
      </c>
      <c r="H20" s="84"/>
      <c r="I20" s="83">
        <f>SUMIF(F47:F50,A20,I47:I50)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44445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47</v>
      </c>
      <c r="C39" s="138" t="s">
        <v>46</v>
      </c>
      <c r="D39" s="139"/>
      <c r="E39" s="139"/>
      <c r="F39" s="147">
        <f>'Rozpočet Pol'!AC96</f>
        <v>0</v>
      </c>
      <c r="G39" s="148">
        <f>'Rozpočet Pol'!AD96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50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51</v>
      </c>
      <c r="G46" s="172" t="s">
        <v>29</v>
      </c>
      <c r="H46" s="172" t="s">
        <v>30</v>
      </c>
      <c r="I46" s="173" t="s">
        <v>28</v>
      </c>
      <c r="J46" s="173"/>
    </row>
    <row r="47" spans="1:10" ht="25.5" customHeight="1" x14ac:dyDescent="0.2">
      <c r="A47" s="163"/>
      <c r="B47" s="174" t="s">
        <v>52</v>
      </c>
      <c r="C47" s="175" t="s">
        <v>53</v>
      </c>
      <c r="D47" s="176"/>
      <c r="E47" s="176"/>
      <c r="F47" s="180" t="s">
        <v>25</v>
      </c>
      <c r="G47" s="181">
        <f>'Rozpočet Pol'!I8</f>
        <v>0</v>
      </c>
      <c r="H47" s="181">
        <f>'Rozpočet Pol'!K8</f>
        <v>0</v>
      </c>
      <c r="I47" s="182"/>
      <c r="J47" s="182"/>
    </row>
    <row r="48" spans="1:10" ht="25.5" customHeight="1" x14ac:dyDescent="0.2">
      <c r="A48" s="163"/>
      <c r="B48" s="166" t="s">
        <v>54</v>
      </c>
      <c r="C48" s="165" t="s">
        <v>55</v>
      </c>
      <c r="D48" s="167"/>
      <c r="E48" s="167"/>
      <c r="F48" s="183" t="s">
        <v>25</v>
      </c>
      <c r="G48" s="184">
        <f>'Rozpočet Pol'!I43</f>
        <v>0</v>
      </c>
      <c r="H48" s="184">
        <f>'Rozpočet Pol'!K43</f>
        <v>0</v>
      </c>
      <c r="I48" s="185"/>
      <c r="J48" s="185"/>
    </row>
    <row r="49" spans="1:10" ht="25.5" customHeight="1" x14ac:dyDescent="0.2">
      <c r="A49" s="163"/>
      <c r="B49" s="166" t="s">
        <v>56</v>
      </c>
      <c r="C49" s="165" t="s">
        <v>26</v>
      </c>
      <c r="D49" s="167"/>
      <c r="E49" s="167"/>
      <c r="F49" s="183" t="s">
        <v>56</v>
      </c>
      <c r="G49" s="184">
        <f>'Rozpočet Pol'!I87</f>
        <v>0</v>
      </c>
      <c r="H49" s="184">
        <f>'Rozpočet Pol'!K87</f>
        <v>0</v>
      </c>
      <c r="I49" s="185"/>
      <c r="J49" s="185"/>
    </row>
    <row r="50" spans="1:10" ht="25.5" customHeight="1" x14ac:dyDescent="0.2">
      <c r="A50" s="163"/>
      <c r="B50" s="177" t="s">
        <v>57</v>
      </c>
      <c r="C50" s="178" t="s">
        <v>58</v>
      </c>
      <c r="D50" s="179"/>
      <c r="E50" s="179"/>
      <c r="F50" s="186" t="s">
        <v>23</v>
      </c>
      <c r="G50" s="187">
        <f>'Rozpočet Pol'!I72</f>
        <v>0</v>
      </c>
      <c r="H50" s="187">
        <f>'Rozpočet Pol'!K72</f>
        <v>0</v>
      </c>
      <c r="I50" s="188"/>
      <c r="J50" s="188"/>
    </row>
    <row r="51" spans="1:10" ht="25.5" customHeight="1" x14ac:dyDescent="0.2">
      <c r="A51" s="164"/>
      <c r="B51" s="170" t="s">
        <v>1</v>
      </c>
      <c r="C51" s="170"/>
      <c r="D51" s="171"/>
      <c r="E51" s="171"/>
      <c r="F51" s="189"/>
      <c r="G51" s="190">
        <f>SUM(G47:G50)</f>
        <v>0</v>
      </c>
      <c r="H51" s="190">
        <f>SUM(H47:H50)</f>
        <v>0</v>
      </c>
      <c r="I51" s="191">
        <f>SUM(I47:I50)</f>
        <v>0</v>
      </c>
      <c r="J51" s="191"/>
    </row>
    <row r="52" spans="1:10" x14ac:dyDescent="0.2">
      <c r="F52" s="192"/>
      <c r="G52" s="130"/>
      <c r="H52" s="192"/>
      <c r="I52" s="130"/>
      <c r="J52" s="130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61</v>
      </c>
    </row>
    <row r="2" spans="1:60" ht="24.95" customHeight="1" x14ac:dyDescent="0.2">
      <c r="A2" s="202" t="s">
        <v>60</v>
      </c>
      <c r="B2" s="196"/>
      <c r="C2" s="197" t="s">
        <v>46</v>
      </c>
      <c r="D2" s="198"/>
      <c r="E2" s="198"/>
      <c r="F2" s="198"/>
      <c r="G2" s="204"/>
      <c r="AE2" t="s">
        <v>62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63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64</v>
      </c>
    </row>
    <row r="5" spans="1:60" hidden="1" x14ac:dyDescent="0.2">
      <c r="A5" s="206" t="s">
        <v>65</v>
      </c>
      <c r="B5" s="207"/>
      <c r="C5" s="208"/>
      <c r="D5" s="209"/>
      <c r="E5" s="209"/>
      <c r="F5" s="209"/>
      <c r="G5" s="210"/>
      <c r="AE5" t="s">
        <v>66</v>
      </c>
    </row>
    <row r="7" spans="1:60" ht="38.25" x14ac:dyDescent="0.2">
      <c r="A7" s="216" t="s">
        <v>67</v>
      </c>
      <c r="B7" s="217" t="s">
        <v>68</v>
      </c>
      <c r="C7" s="217" t="s">
        <v>69</v>
      </c>
      <c r="D7" s="216" t="s">
        <v>70</v>
      </c>
      <c r="E7" s="216" t="s">
        <v>71</v>
      </c>
      <c r="F7" s="211" t="s">
        <v>72</v>
      </c>
      <c r="G7" s="237" t="s">
        <v>28</v>
      </c>
      <c r="H7" s="238" t="s">
        <v>29</v>
      </c>
      <c r="I7" s="238" t="s">
        <v>73</v>
      </c>
      <c r="J7" s="238" t="s">
        <v>30</v>
      </c>
      <c r="K7" s="238" t="s">
        <v>74</v>
      </c>
      <c r="L7" s="238" t="s">
        <v>75</v>
      </c>
      <c r="M7" s="238" t="s">
        <v>76</v>
      </c>
      <c r="N7" s="238" t="s">
        <v>77</v>
      </c>
      <c r="O7" s="238" t="s">
        <v>78</v>
      </c>
      <c r="P7" s="238" t="s">
        <v>79</v>
      </c>
      <c r="Q7" s="238" t="s">
        <v>80</v>
      </c>
      <c r="R7" s="238" t="s">
        <v>81</v>
      </c>
      <c r="S7" s="238" t="s">
        <v>82</v>
      </c>
      <c r="T7" s="238" t="s">
        <v>83</v>
      </c>
      <c r="U7" s="219" t="s">
        <v>84</v>
      </c>
    </row>
    <row r="8" spans="1:60" x14ac:dyDescent="0.2">
      <c r="A8" s="239" t="s">
        <v>85</v>
      </c>
      <c r="B8" s="240" t="s">
        <v>52</v>
      </c>
      <c r="C8" s="241" t="s">
        <v>53</v>
      </c>
      <c r="D8" s="218"/>
      <c r="E8" s="242"/>
      <c r="F8" s="243"/>
      <c r="G8" s="243">
        <f>SUMIF(AE9:AE42,"&lt;&gt;NOR",G9:G42)</f>
        <v>0</v>
      </c>
      <c r="H8" s="243"/>
      <c r="I8" s="243">
        <f>SUM(I9:I42)</f>
        <v>0</v>
      </c>
      <c r="J8" s="243"/>
      <c r="K8" s="243">
        <f>SUM(K9:K42)</f>
        <v>0</v>
      </c>
      <c r="L8" s="243"/>
      <c r="M8" s="243">
        <f>SUM(M9:M42)</f>
        <v>0</v>
      </c>
      <c r="N8" s="218"/>
      <c r="O8" s="218">
        <f>SUM(O9:O42)</f>
        <v>0.28850999999999993</v>
      </c>
      <c r="P8" s="218"/>
      <c r="Q8" s="218">
        <f>SUM(Q9:Q42)</f>
        <v>0</v>
      </c>
      <c r="R8" s="218"/>
      <c r="S8" s="218"/>
      <c r="T8" s="239"/>
      <c r="U8" s="218">
        <f>SUM(U9:U42)</f>
        <v>71.790000000000006</v>
      </c>
      <c r="AE8" t="s">
        <v>86</v>
      </c>
    </row>
    <row r="9" spans="1:60" outlineLevel="1" x14ac:dyDescent="0.2">
      <c r="A9" s="213">
        <v>1</v>
      </c>
      <c r="B9" s="220" t="s">
        <v>87</v>
      </c>
      <c r="C9" s="265" t="s">
        <v>88</v>
      </c>
      <c r="D9" s="222" t="s">
        <v>89</v>
      </c>
      <c r="E9" s="228">
        <v>4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1.17</v>
      </c>
      <c r="U9" s="222">
        <f>ROUND(E9*T9,2)</f>
        <v>4.68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20" t="s">
        <v>91</v>
      </c>
      <c r="C10" s="265" t="s">
        <v>92</v>
      </c>
      <c r="D10" s="222" t="s">
        <v>93</v>
      </c>
      <c r="E10" s="228">
        <v>4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</v>
      </c>
      <c r="U10" s="222">
        <f>ROUND(E10*T10,2)</f>
        <v>0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94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/>
      <c r="B11" s="220"/>
      <c r="C11" s="266" t="s">
        <v>95</v>
      </c>
      <c r="D11" s="224"/>
      <c r="E11" s="229"/>
      <c r="F11" s="234"/>
      <c r="G11" s="235"/>
      <c r="H11" s="233"/>
      <c r="I11" s="233"/>
      <c r="J11" s="233"/>
      <c r="K11" s="233"/>
      <c r="L11" s="233"/>
      <c r="M11" s="233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96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5" t="str">
        <f>C11</f>
        <v>Dlestandardů VO města musí být svítidlo vybavené GPRS syst. dálk. obousměrné komunikace správy a regulace intenzity osvětlení přes WEB rozhraní..</v>
      </c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7" t="s">
        <v>97</v>
      </c>
      <c r="D12" s="225"/>
      <c r="E12" s="230"/>
      <c r="F12" s="233"/>
      <c r="G12" s="233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98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3</v>
      </c>
      <c r="B13" s="220" t="s">
        <v>99</v>
      </c>
      <c r="C13" s="265" t="s">
        <v>100</v>
      </c>
      <c r="D13" s="222" t="s">
        <v>89</v>
      </c>
      <c r="E13" s="228">
        <v>4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3.4166699999999999</v>
      </c>
      <c r="U13" s="222">
        <f>ROUND(E13*T13,2)</f>
        <v>13.67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4</v>
      </c>
      <c r="B14" s="220" t="s">
        <v>101</v>
      </c>
      <c r="C14" s="265" t="s">
        <v>102</v>
      </c>
      <c r="D14" s="222" t="s">
        <v>93</v>
      </c>
      <c r="E14" s="228">
        <v>4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94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7" t="s">
        <v>103</v>
      </c>
      <c r="D15" s="225"/>
      <c r="E15" s="230"/>
      <c r="F15" s="233"/>
      <c r="G15" s="233"/>
      <c r="H15" s="233"/>
      <c r="I15" s="233"/>
      <c r="J15" s="233"/>
      <c r="K15" s="233"/>
      <c r="L15" s="233"/>
      <c r="M15" s="233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98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5</v>
      </c>
      <c r="B16" s="220" t="s">
        <v>104</v>
      </c>
      <c r="C16" s="265" t="s">
        <v>105</v>
      </c>
      <c r="D16" s="222" t="s">
        <v>89</v>
      </c>
      <c r="E16" s="228">
        <v>4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1.42</v>
      </c>
      <c r="U16" s="222">
        <f>ROUND(E16*T16,2)</f>
        <v>5.68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90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6</v>
      </c>
      <c r="B17" s="220" t="s">
        <v>106</v>
      </c>
      <c r="C17" s="265" t="s">
        <v>107</v>
      </c>
      <c r="D17" s="222" t="s">
        <v>89</v>
      </c>
      <c r="E17" s="228">
        <v>4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94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20"/>
      <c r="C18" s="267" t="s">
        <v>108</v>
      </c>
      <c r="D18" s="225"/>
      <c r="E18" s="230"/>
      <c r="F18" s="233"/>
      <c r="G18" s="233"/>
      <c r="H18" s="233"/>
      <c r="I18" s="233"/>
      <c r="J18" s="233"/>
      <c r="K18" s="233"/>
      <c r="L18" s="233"/>
      <c r="M18" s="233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98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20"/>
      <c r="C19" s="267" t="s">
        <v>109</v>
      </c>
      <c r="D19" s="225"/>
      <c r="E19" s="230">
        <v>2</v>
      </c>
      <c r="F19" s="233"/>
      <c r="G19" s="233"/>
      <c r="H19" s="233"/>
      <c r="I19" s="233"/>
      <c r="J19" s="233"/>
      <c r="K19" s="233"/>
      <c r="L19" s="233"/>
      <c r="M19" s="233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98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3">
        <v>7</v>
      </c>
      <c r="B20" s="220" t="s">
        <v>110</v>
      </c>
      <c r="C20" s="265" t="s">
        <v>111</v>
      </c>
      <c r="D20" s="222" t="s">
        <v>89</v>
      </c>
      <c r="E20" s="228">
        <v>0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94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7" t="s">
        <v>112</v>
      </c>
      <c r="D21" s="225"/>
      <c r="E21" s="230">
        <v>3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98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8</v>
      </c>
      <c r="B22" s="220" t="s">
        <v>113</v>
      </c>
      <c r="C22" s="265" t="s">
        <v>114</v>
      </c>
      <c r="D22" s="222" t="s">
        <v>89</v>
      </c>
      <c r="E22" s="228">
        <v>4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5.2330000000000002E-2</v>
      </c>
      <c r="U22" s="222">
        <f>ROUND(E22*T22,2)</f>
        <v>0.21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90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9</v>
      </c>
      <c r="B23" s="220" t="s">
        <v>115</v>
      </c>
      <c r="C23" s="265" t="s">
        <v>116</v>
      </c>
      <c r="D23" s="222" t="s">
        <v>89</v>
      </c>
      <c r="E23" s="228">
        <v>4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94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20"/>
      <c r="C24" s="267" t="s">
        <v>117</v>
      </c>
      <c r="D24" s="225"/>
      <c r="E24" s="230"/>
      <c r="F24" s="233"/>
      <c r="G24" s="233"/>
      <c r="H24" s="233"/>
      <c r="I24" s="233"/>
      <c r="J24" s="233"/>
      <c r="K24" s="233"/>
      <c r="L24" s="233"/>
      <c r="M24" s="233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98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10</v>
      </c>
      <c r="B25" s="220" t="s">
        <v>118</v>
      </c>
      <c r="C25" s="265" t="s">
        <v>119</v>
      </c>
      <c r="D25" s="222" t="s">
        <v>120</v>
      </c>
      <c r="E25" s="228">
        <v>40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2">
        <v>1.7000000000000001E-4</v>
      </c>
      <c r="O25" s="222">
        <f>ROUND(E25*N25,5)</f>
        <v>6.7999999999999996E-3</v>
      </c>
      <c r="P25" s="222">
        <v>0</v>
      </c>
      <c r="Q25" s="222">
        <f>ROUND(E25*P25,5)</f>
        <v>0</v>
      </c>
      <c r="R25" s="222"/>
      <c r="S25" s="222"/>
      <c r="T25" s="223">
        <v>0.05</v>
      </c>
      <c r="U25" s="222">
        <f>ROUND(E25*T25,2)</f>
        <v>2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90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13">
        <v>11</v>
      </c>
      <c r="B26" s="220" t="s">
        <v>121</v>
      </c>
      <c r="C26" s="265" t="s">
        <v>122</v>
      </c>
      <c r="D26" s="222" t="s">
        <v>120</v>
      </c>
      <c r="E26" s="228">
        <v>170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2">
        <v>6.4000000000000005E-4</v>
      </c>
      <c r="O26" s="222">
        <f>ROUND(E26*N26,5)</f>
        <v>0.10879999999999999</v>
      </c>
      <c r="P26" s="222">
        <v>0</v>
      </c>
      <c r="Q26" s="222">
        <f>ROUND(E26*P26,5)</f>
        <v>0</v>
      </c>
      <c r="R26" s="222"/>
      <c r="S26" s="222"/>
      <c r="T26" s="223">
        <v>6.2700000000000006E-2</v>
      </c>
      <c r="U26" s="222">
        <f>ROUND(E26*T26,2)</f>
        <v>10.66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90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3">
        <v>12</v>
      </c>
      <c r="B27" s="220" t="s">
        <v>123</v>
      </c>
      <c r="C27" s="265" t="s">
        <v>124</v>
      </c>
      <c r="D27" s="222" t="s">
        <v>120</v>
      </c>
      <c r="E27" s="228">
        <v>170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2">
        <v>9.8999999999999999E-4</v>
      </c>
      <c r="O27" s="222">
        <f>ROUND(E27*N27,5)</f>
        <v>0.16830000000000001</v>
      </c>
      <c r="P27" s="222">
        <v>0</v>
      </c>
      <c r="Q27" s="222">
        <f>ROUND(E27*P27,5)</f>
        <v>0</v>
      </c>
      <c r="R27" s="222"/>
      <c r="S27" s="222"/>
      <c r="T27" s="223">
        <v>0.08</v>
      </c>
      <c r="U27" s="222">
        <f>ROUND(E27*T27,2)</f>
        <v>13.6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>
        <v>13</v>
      </c>
      <c r="B28" s="220" t="s">
        <v>125</v>
      </c>
      <c r="C28" s="265" t="s">
        <v>126</v>
      </c>
      <c r="D28" s="222" t="s">
        <v>89</v>
      </c>
      <c r="E28" s="228">
        <v>24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2">
        <v>1.1E-4</v>
      </c>
      <c r="O28" s="222">
        <f>ROUND(E28*N28,5)</f>
        <v>2.64E-3</v>
      </c>
      <c r="P28" s="222">
        <v>0</v>
      </c>
      <c r="Q28" s="222">
        <f>ROUND(E28*P28,5)</f>
        <v>0</v>
      </c>
      <c r="R28" s="222"/>
      <c r="S28" s="222"/>
      <c r="T28" s="223">
        <v>0.24</v>
      </c>
      <c r="U28" s="222">
        <f>ROUND(E28*T28,2)</f>
        <v>5.76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90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14</v>
      </c>
      <c r="B29" s="220" t="s">
        <v>127</v>
      </c>
      <c r="C29" s="265" t="s">
        <v>128</v>
      </c>
      <c r="D29" s="222" t="s">
        <v>89</v>
      </c>
      <c r="E29" s="228">
        <v>5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2">
        <v>1.2999999999999999E-4</v>
      </c>
      <c r="O29" s="222">
        <f>ROUND(E29*N29,5)</f>
        <v>6.4999999999999997E-4</v>
      </c>
      <c r="P29" s="222">
        <v>0</v>
      </c>
      <c r="Q29" s="222">
        <f>ROUND(E29*P29,5)</f>
        <v>0</v>
      </c>
      <c r="R29" s="222"/>
      <c r="S29" s="222"/>
      <c r="T29" s="223">
        <v>0.35</v>
      </c>
      <c r="U29" s="222">
        <f>ROUND(E29*T29,2)</f>
        <v>1.75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15</v>
      </c>
      <c r="B30" s="220" t="s">
        <v>129</v>
      </c>
      <c r="C30" s="265" t="s">
        <v>130</v>
      </c>
      <c r="D30" s="222" t="s">
        <v>89</v>
      </c>
      <c r="E30" s="228">
        <v>29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0.08</v>
      </c>
      <c r="U30" s="222">
        <f>ROUND(E30*T30,2)</f>
        <v>2.3199999999999998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90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16</v>
      </c>
      <c r="B31" s="220" t="s">
        <v>131</v>
      </c>
      <c r="C31" s="265" t="s">
        <v>132</v>
      </c>
      <c r="D31" s="222" t="s">
        <v>89</v>
      </c>
      <c r="E31" s="228">
        <v>4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0.08</v>
      </c>
      <c r="U31" s="222">
        <f>ROUND(E31*T31,2)</f>
        <v>0.32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90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17</v>
      </c>
      <c r="B32" s="220" t="s">
        <v>133</v>
      </c>
      <c r="C32" s="265" t="s">
        <v>134</v>
      </c>
      <c r="D32" s="222" t="s">
        <v>89</v>
      </c>
      <c r="E32" s="228">
        <v>4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94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20"/>
      <c r="C33" s="267" t="s">
        <v>135</v>
      </c>
      <c r="D33" s="225"/>
      <c r="E33" s="230"/>
      <c r="F33" s="233"/>
      <c r="G33" s="233"/>
      <c r="H33" s="233"/>
      <c r="I33" s="233"/>
      <c r="J33" s="233"/>
      <c r="K33" s="233"/>
      <c r="L33" s="233"/>
      <c r="M33" s="233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98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20"/>
      <c r="C34" s="267" t="s">
        <v>136</v>
      </c>
      <c r="D34" s="225"/>
      <c r="E34" s="230">
        <v>3</v>
      </c>
      <c r="F34" s="233"/>
      <c r="G34" s="233"/>
      <c r="H34" s="233"/>
      <c r="I34" s="233"/>
      <c r="J34" s="233"/>
      <c r="K34" s="233"/>
      <c r="L34" s="233"/>
      <c r="M34" s="233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98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18</v>
      </c>
      <c r="B35" s="220" t="s">
        <v>137</v>
      </c>
      <c r="C35" s="265" t="s">
        <v>138</v>
      </c>
      <c r="D35" s="222" t="s">
        <v>89</v>
      </c>
      <c r="E35" s="228">
        <v>4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2">
        <v>1.0000000000000001E-5</v>
      </c>
      <c r="O35" s="222">
        <f>ROUND(E35*N35,5)</f>
        <v>4.0000000000000003E-5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94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19</v>
      </c>
      <c r="B36" s="220" t="s">
        <v>139</v>
      </c>
      <c r="C36" s="265" t="s">
        <v>140</v>
      </c>
      <c r="D36" s="222" t="s">
        <v>120</v>
      </c>
      <c r="E36" s="228">
        <v>4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1.28571428571429</v>
      </c>
      <c r="U36" s="222">
        <f>ROUND(E36*T36,2)</f>
        <v>5.14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90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20</v>
      </c>
      <c r="B37" s="220" t="s">
        <v>141</v>
      </c>
      <c r="C37" s="265" t="s">
        <v>142</v>
      </c>
      <c r="D37" s="222" t="s">
        <v>89</v>
      </c>
      <c r="E37" s="228">
        <v>4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94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21</v>
      </c>
      <c r="B38" s="220" t="s">
        <v>143</v>
      </c>
      <c r="C38" s="265" t="s">
        <v>144</v>
      </c>
      <c r="D38" s="222" t="s">
        <v>89</v>
      </c>
      <c r="E38" s="228">
        <v>8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2">
        <v>1.0000000000000001E-5</v>
      </c>
      <c r="O38" s="222">
        <f>ROUND(E38*N38,5)</f>
        <v>8.0000000000000007E-5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94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22</v>
      </c>
      <c r="B39" s="220" t="s">
        <v>145</v>
      </c>
      <c r="C39" s="265" t="s">
        <v>146</v>
      </c>
      <c r="D39" s="222" t="s">
        <v>89</v>
      </c>
      <c r="E39" s="228">
        <v>48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0.05</v>
      </c>
      <c r="U39" s="222">
        <f>ROUND(E39*T39,2)</f>
        <v>2.4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90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23</v>
      </c>
      <c r="B40" s="220" t="s">
        <v>147</v>
      </c>
      <c r="C40" s="265" t="s">
        <v>148</v>
      </c>
      <c r="D40" s="222" t="s">
        <v>89</v>
      </c>
      <c r="E40" s="228">
        <v>36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0.08</v>
      </c>
      <c r="U40" s="222">
        <f>ROUND(E40*T40,2)</f>
        <v>2.88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90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3">
        <v>24</v>
      </c>
      <c r="B41" s="220" t="s">
        <v>149</v>
      </c>
      <c r="C41" s="265" t="s">
        <v>150</v>
      </c>
      <c r="D41" s="222" t="s">
        <v>89</v>
      </c>
      <c r="E41" s="228">
        <v>4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2">
        <v>1.4999999999999999E-4</v>
      </c>
      <c r="O41" s="222">
        <f>ROUND(E41*N41,5)</f>
        <v>5.9999999999999995E-4</v>
      </c>
      <c r="P41" s="222">
        <v>0</v>
      </c>
      <c r="Q41" s="222">
        <f>ROUND(E41*P41,5)</f>
        <v>0</v>
      </c>
      <c r="R41" s="222"/>
      <c r="S41" s="222"/>
      <c r="T41" s="223">
        <v>0.09</v>
      </c>
      <c r="U41" s="222">
        <f>ROUND(E41*T41,2)</f>
        <v>0.36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90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13">
        <v>25</v>
      </c>
      <c r="B42" s="220" t="s">
        <v>151</v>
      </c>
      <c r="C42" s="265" t="s">
        <v>152</v>
      </c>
      <c r="D42" s="222" t="s">
        <v>120</v>
      </c>
      <c r="E42" s="228">
        <v>4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2">
        <v>1.4999999999999999E-4</v>
      </c>
      <c r="O42" s="222">
        <f>ROUND(E42*N42,5)</f>
        <v>5.9999999999999995E-4</v>
      </c>
      <c r="P42" s="222">
        <v>0</v>
      </c>
      <c r="Q42" s="222">
        <f>ROUND(E42*P42,5)</f>
        <v>0</v>
      </c>
      <c r="R42" s="222"/>
      <c r="S42" s="222"/>
      <c r="T42" s="223">
        <v>0.09</v>
      </c>
      <c r="U42" s="222">
        <f>ROUND(E42*T42,2)</f>
        <v>0.36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90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4" t="s">
        <v>85</v>
      </c>
      <c r="B43" s="221" t="s">
        <v>54</v>
      </c>
      <c r="C43" s="268" t="s">
        <v>55</v>
      </c>
      <c r="D43" s="226"/>
      <c r="E43" s="231"/>
      <c r="F43" s="236"/>
      <c r="G43" s="236">
        <f>SUMIF(AE44:AE71,"&lt;&gt;NOR",G44:G71)</f>
        <v>0</v>
      </c>
      <c r="H43" s="236"/>
      <c r="I43" s="236">
        <f>SUM(I44:I71)</f>
        <v>0</v>
      </c>
      <c r="J43" s="236"/>
      <c r="K43" s="236">
        <f>SUM(K44:K71)</f>
        <v>0</v>
      </c>
      <c r="L43" s="236"/>
      <c r="M43" s="236">
        <f>SUM(M44:M71)</f>
        <v>0</v>
      </c>
      <c r="N43" s="226"/>
      <c r="O43" s="226">
        <f>SUM(O44:O71)</f>
        <v>67.31514</v>
      </c>
      <c r="P43" s="226"/>
      <c r="Q43" s="226">
        <f>SUM(Q44:Q71)</f>
        <v>0</v>
      </c>
      <c r="R43" s="226"/>
      <c r="S43" s="226"/>
      <c r="T43" s="227"/>
      <c r="U43" s="226">
        <f>SUM(U44:U71)</f>
        <v>183.39999999999998</v>
      </c>
      <c r="AE43" t="s">
        <v>86</v>
      </c>
    </row>
    <row r="44" spans="1:60" ht="22.5" outlineLevel="1" x14ac:dyDescent="0.2">
      <c r="A44" s="213">
        <v>26</v>
      </c>
      <c r="B44" s="220" t="s">
        <v>153</v>
      </c>
      <c r="C44" s="265" t="s">
        <v>154</v>
      </c>
      <c r="D44" s="222" t="s">
        <v>120</v>
      </c>
      <c r="E44" s="228">
        <v>90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8.5050000000000001E-2</v>
      </c>
      <c r="U44" s="222">
        <f>ROUND(E44*T44,2)</f>
        <v>7.65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90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13">
        <v>27</v>
      </c>
      <c r="B45" s="220" t="s">
        <v>155</v>
      </c>
      <c r="C45" s="265" t="s">
        <v>156</v>
      </c>
      <c r="D45" s="222" t="s">
        <v>120</v>
      </c>
      <c r="E45" s="228">
        <v>25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1.1128899999999999</v>
      </c>
      <c r="U45" s="222">
        <f>ROUND(E45*T45,2)</f>
        <v>27.82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90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28</v>
      </c>
      <c r="B46" s="220" t="s">
        <v>157</v>
      </c>
      <c r="C46" s="265" t="s">
        <v>158</v>
      </c>
      <c r="D46" s="222" t="s">
        <v>120</v>
      </c>
      <c r="E46" s="228">
        <v>115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0.21815000000000001</v>
      </c>
      <c r="U46" s="222">
        <f>ROUND(E46*T46,2)</f>
        <v>25.09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90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29</v>
      </c>
      <c r="B47" s="220" t="s">
        <v>159</v>
      </c>
      <c r="C47" s="265" t="s">
        <v>160</v>
      </c>
      <c r="D47" s="222" t="s">
        <v>120</v>
      </c>
      <c r="E47" s="228">
        <v>10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5.11E-2</v>
      </c>
      <c r="U47" s="222">
        <f>ROUND(E47*T47,2)</f>
        <v>0.51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90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3">
        <v>30</v>
      </c>
      <c r="B48" s="220" t="s">
        <v>161</v>
      </c>
      <c r="C48" s="265" t="s">
        <v>162</v>
      </c>
      <c r="D48" s="222" t="s">
        <v>120</v>
      </c>
      <c r="E48" s="228">
        <v>5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0.61828000000000005</v>
      </c>
      <c r="U48" s="222">
        <f>ROUND(E48*T48,2)</f>
        <v>3.09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90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31</v>
      </c>
      <c r="B49" s="220" t="s">
        <v>163</v>
      </c>
      <c r="C49" s="265" t="s">
        <v>164</v>
      </c>
      <c r="D49" s="222" t="s">
        <v>120</v>
      </c>
      <c r="E49" s="228">
        <v>15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0.12075</v>
      </c>
      <c r="U49" s="222">
        <f>ROUND(E49*T49,2)</f>
        <v>1.81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90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13">
        <v>32</v>
      </c>
      <c r="B50" s="220" t="s">
        <v>165</v>
      </c>
      <c r="C50" s="265" t="s">
        <v>166</v>
      </c>
      <c r="D50" s="222" t="s">
        <v>120</v>
      </c>
      <c r="E50" s="228">
        <v>130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2">
        <v>0.26485999999999998</v>
      </c>
      <c r="O50" s="222">
        <f>ROUND(E50*N50,5)</f>
        <v>34.431800000000003</v>
      </c>
      <c r="P50" s="222">
        <v>0</v>
      </c>
      <c r="Q50" s="222">
        <f>ROUND(E50*P50,5)</f>
        <v>0</v>
      </c>
      <c r="R50" s="222"/>
      <c r="S50" s="222"/>
      <c r="T50" s="223">
        <v>0.11</v>
      </c>
      <c r="U50" s="222">
        <f>ROUND(E50*T50,2)</f>
        <v>14.3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90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33</v>
      </c>
      <c r="B51" s="220" t="s">
        <v>167</v>
      </c>
      <c r="C51" s="265" t="s">
        <v>168</v>
      </c>
      <c r="D51" s="222" t="s">
        <v>169</v>
      </c>
      <c r="E51" s="228">
        <v>10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2">
        <v>1</v>
      </c>
      <c r="O51" s="222">
        <f>ROUND(E51*N51,5)</f>
        <v>10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94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34</v>
      </c>
      <c r="B52" s="220" t="s">
        <v>170</v>
      </c>
      <c r="C52" s="265" t="s">
        <v>171</v>
      </c>
      <c r="D52" s="222" t="s">
        <v>120</v>
      </c>
      <c r="E52" s="228">
        <v>130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2">
        <v>3.1E-4</v>
      </c>
      <c r="O52" s="222">
        <f>ROUND(E52*N52,5)</f>
        <v>4.0300000000000002E-2</v>
      </c>
      <c r="P52" s="222">
        <v>0</v>
      </c>
      <c r="Q52" s="222">
        <f>ROUND(E52*P52,5)</f>
        <v>0</v>
      </c>
      <c r="R52" s="222"/>
      <c r="S52" s="222"/>
      <c r="T52" s="223">
        <v>0.03</v>
      </c>
      <c r="U52" s="222">
        <f>ROUND(E52*T52,2)</f>
        <v>3.9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90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35</v>
      </c>
      <c r="B53" s="220" t="s">
        <v>172</v>
      </c>
      <c r="C53" s="265" t="s">
        <v>173</v>
      </c>
      <c r="D53" s="222" t="s">
        <v>174</v>
      </c>
      <c r="E53" s="228">
        <v>4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3.44</v>
      </c>
      <c r="U53" s="222">
        <f>ROUND(E53*T53,2)</f>
        <v>13.76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90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36</v>
      </c>
      <c r="B54" s="220" t="s">
        <v>175</v>
      </c>
      <c r="C54" s="265" t="s">
        <v>176</v>
      </c>
      <c r="D54" s="222" t="s">
        <v>89</v>
      </c>
      <c r="E54" s="228">
        <v>4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0.64</v>
      </c>
      <c r="U54" s="222">
        <f>ROUND(E54*T54,2)</f>
        <v>2.56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90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37</v>
      </c>
      <c r="B55" s="220" t="s">
        <v>177</v>
      </c>
      <c r="C55" s="265" t="s">
        <v>178</v>
      </c>
      <c r="D55" s="222" t="s">
        <v>89</v>
      </c>
      <c r="E55" s="228">
        <v>4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22">
        <v>1.23325</v>
      </c>
      <c r="O55" s="222">
        <f>ROUND(E55*N55,5)</f>
        <v>4.9329999999999998</v>
      </c>
      <c r="P55" s="222">
        <v>0</v>
      </c>
      <c r="Q55" s="222">
        <f>ROUND(E55*P55,5)</f>
        <v>0</v>
      </c>
      <c r="R55" s="222"/>
      <c r="S55" s="222"/>
      <c r="T55" s="223">
        <v>2.827</v>
      </c>
      <c r="U55" s="222">
        <f>ROUND(E55*T55,2)</f>
        <v>11.31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90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38</v>
      </c>
      <c r="B56" s="220" t="s">
        <v>179</v>
      </c>
      <c r="C56" s="265" t="s">
        <v>180</v>
      </c>
      <c r="D56" s="222" t="s">
        <v>174</v>
      </c>
      <c r="E56" s="228">
        <v>15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0.66</v>
      </c>
      <c r="U56" s="222">
        <f>ROUND(E56*T56,2)</f>
        <v>9.9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90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39</v>
      </c>
      <c r="B57" s="220" t="s">
        <v>181</v>
      </c>
      <c r="C57" s="265" t="s">
        <v>182</v>
      </c>
      <c r="D57" s="222" t="s">
        <v>120</v>
      </c>
      <c r="E57" s="228">
        <v>20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2">
        <v>6.8999999999999997E-4</v>
      </c>
      <c r="O57" s="222">
        <f>ROUND(E57*N57,5)</f>
        <v>1.38E-2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94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40</v>
      </c>
      <c r="B58" s="220" t="s">
        <v>183</v>
      </c>
      <c r="C58" s="265" t="s">
        <v>184</v>
      </c>
      <c r="D58" s="222" t="s">
        <v>120</v>
      </c>
      <c r="E58" s="228">
        <v>100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2">
        <v>3.6999999999999999E-4</v>
      </c>
      <c r="O58" s="222">
        <f>ROUND(E58*N58,5)</f>
        <v>3.6999999999999998E-2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94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41</v>
      </c>
      <c r="B59" s="220" t="s">
        <v>185</v>
      </c>
      <c r="C59" s="265" t="s">
        <v>186</v>
      </c>
      <c r="D59" s="222" t="s">
        <v>120</v>
      </c>
      <c r="E59" s="228">
        <v>20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0.17499999999999999</v>
      </c>
      <c r="U59" s="222">
        <f>ROUND(E59*T59,2)</f>
        <v>3.5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90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42</v>
      </c>
      <c r="B60" s="220" t="s">
        <v>187</v>
      </c>
      <c r="C60" s="265" t="s">
        <v>188</v>
      </c>
      <c r="D60" s="222" t="s">
        <v>120</v>
      </c>
      <c r="E60" s="228">
        <v>100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0.105</v>
      </c>
      <c r="U60" s="222">
        <f>ROUND(E60*T60,2)</f>
        <v>10.5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90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43</v>
      </c>
      <c r="B61" s="220" t="s">
        <v>189</v>
      </c>
      <c r="C61" s="265" t="s">
        <v>190</v>
      </c>
      <c r="D61" s="222" t="s">
        <v>191</v>
      </c>
      <c r="E61" s="228">
        <v>20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0.23799999999999999</v>
      </c>
      <c r="U61" s="222">
        <f>ROUND(E61*T61,2)</f>
        <v>4.76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90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44</v>
      </c>
      <c r="B62" s="220" t="s">
        <v>192</v>
      </c>
      <c r="C62" s="265" t="s">
        <v>193</v>
      </c>
      <c r="D62" s="222" t="s">
        <v>191</v>
      </c>
      <c r="E62" s="228">
        <v>20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2">
        <v>0.12024</v>
      </c>
      <c r="O62" s="222">
        <f>ROUND(E62*N62,5)</f>
        <v>2.4047999999999998</v>
      </c>
      <c r="P62" s="222">
        <v>0</v>
      </c>
      <c r="Q62" s="222">
        <f>ROUND(E62*P62,5)</f>
        <v>0</v>
      </c>
      <c r="R62" s="222"/>
      <c r="S62" s="222"/>
      <c r="T62" s="223">
        <v>0.60499999999999998</v>
      </c>
      <c r="U62" s="222">
        <f>ROUND(E62*T62,2)</f>
        <v>12.1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90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45</v>
      </c>
      <c r="B63" s="220" t="s">
        <v>194</v>
      </c>
      <c r="C63" s="265" t="s">
        <v>195</v>
      </c>
      <c r="D63" s="222" t="s">
        <v>120</v>
      </c>
      <c r="E63" s="228">
        <v>4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7.2999999999999995E-2</v>
      </c>
      <c r="U63" s="222">
        <f>ROUND(E63*T63,2)</f>
        <v>0.28999999999999998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90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46</v>
      </c>
      <c r="B64" s="220" t="s">
        <v>196</v>
      </c>
      <c r="C64" s="265" t="s">
        <v>197</v>
      </c>
      <c r="D64" s="222" t="s">
        <v>120</v>
      </c>
      <c r="E64" s="228">
        <v>4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2">
        <v>0.10249999999999999</v>
      </c>
      <c r="O64" s="222">
        <f>ROUND(E64*N64,5)</f>
        <v>0.41</v>
      </c>
      <c r="P64" s="222">
        <v>0</v>
      </c>
      <c r="Q64" s="222">
        <f>ROUND(E64*P64,5)</f>
        <v>0</v>
      </c>
      <c r="R64" s="222"/>
      <c r="S64" s="222"/>
      <c r="T64" s="223">
        <v>0.14000000000000001</v>
      </c>
      <c r="U64" s="222">
        <f>ROUND(E64*T64,2)</f>
        <v>0.56000000000000005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90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47</v>
      </c>
      <c r="B65" s="220" t="s">
        <v>198</v>
      </c>
      <c r="C65" s="265" t="s">
        <v>199</v>
      </c>
      <c r="D65" s="222" t="s">
        <v>191</v>
      </c>
      <c r="E65" s="228">
        <v>4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22">
        <v>9.4000000000000004E-3</v>
      </c>
      <c r="O65" s="222">
        <f>ROUND(E65*N65,5)</f>
        <v>3.7600000000000001E-2</v>
      </c>
      <c r="P65" s="222">
        <v>0</v>
      </c>
      <c r="Q65" s="222">
        <f>ROUND(E65*P65,5)</f>
        <v>0</v>
      </c>
      <c r="R65" s="222"/>
      <c r="S65" s="222"/>
      <c r="T65" s="223">
        <v>0.86399999999999999</v>
      </c>
      <c r="U65" s="222">
        <f>ROUND(E65*T65,2)</f>
        <v>3.46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90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48</v>
      </c>
      <c r="B66" s="220" t="s">
        <v>200</v>
      </c>
      <c r="C66" s="265" t="s">
        <v>201</v>
      </c>
      <c r="D66" s="222" t="s">
        <v>191</v>
      </c>
      <c r="E66" s="228">
        <v>4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0.371</v>
      </c>
      <c r="U66" s="222">
        <f>ROUND(E66*T66,2)</f>
        <v>1.48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90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49</v>
      </c>
      <c r="B67" s="220" t="s">
        <v>202</v>
      </c>
      <c r="C67" s="265" t="s">
        <v>203</v>
      </c>
      <c r="D67" s="222" t="s">
        <v>204</v>
      </c>
      <c r="E67" s="228">
        <v>10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22">
        <v>1</v>
      </c>
      <c r="O67" s="222">
        <f>ROUND(E67*N67,5)</f>
        <v>10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94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50</v>
      </c>
      <c r="B68" s="220" t="s">
        <v>205</v>
      </c>
      <c r="C68" s="265" t="s">
        <v>206</v>
      </c>
      <c r="D68" s="222" t="s">
        <v>174</v>
      </c>
      <c r="E68" s="228">
        <v>5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4.556</v>
      </c>
      <c r="U68" s="222">
        <f>ROUND(E68*T68,2)</f>
        <v>22.78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90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51</v>
      </c>
      <c r="B69" s="220" t="s">
        <v>207</v>
      </c>
      <c r="C69" s="265" t="s">
        <v>208</v>
      </c>
      <c r="D69" s="222" t="s">
        <v>174</v>
      </c>
      <c r="E69" s="228">
        <v>1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2">
        <v>2.5</v>
      </c>
      <c r="O69" s="222">
        <f>ROUND(E69*N69,5)</f>
        <v>2.5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94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13">
        <v>52</v>
      </c>
      <c r="B70" s="220" t="s">
        <v>209</v>
      </c>
      <c r="C70" s="265" t="s">
        <v>210</v>
      </c>
      <c r="D70" s="222" t="s">
        <v>174</v>
      </c>
      <c r="E70" s="228">
        <v>1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22">
        <v>2.5</v>
      </c>
      <c r="O70" s="222">
        <f>ROUND(E70*N70,5)</f>
        <v>2.5</v>
      </c>
      <c r="P70" s="222">
        <v>0</v>
      </c>
      <c r="Q70" s="222">
        <f>ROUND(E70*P70,5)</f>
        <v>0</v>
      </c>
      <c r="R70" s="222"/>
      <c r="S70" s="222"/>
      <c r="T70" s="223">
        <v>1.4490000000000001</v>
      </c>
      <c r="U70" s="222">
        <f>ROUND(E70*T70,2)</f>
        <v>1.45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90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13">
        <v>53</v>
      </c>
      <c r="B71" s="220" t="s">
        <v>211</v>
      </c>
      <c r="C71" s="265" t="s">
        <v>212</v>
      </c>
      <c r="D71" s="222" t="s">
        <v>213</v>
      </c>
      <c r="E71" s="228">
        <v>0.2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2">
        <v>3.4209999999999997E-2</v>
      </c>
      <c r="O71" s="222">
        <f>ROUND(E71*N71,5)</f>
        <v>6.8399999999999997E-3</v>
      </c>
      <c r="P71" s="222">
        <v>0</v>
      </c>
      <c r="Q71" s="222">
        <f>ROUND(E71*P71,5)</f>
        <v>0</v>
      </c>
      <c r="R71" s="222"/>
      <c r="S71" s="222"/>
      <c r="T71" s="223">
        <v>4.0999999999999996</v>
      </c>
      <c r="U71" s="222">
        <f>ROUND(E71*T71,2)</f>
        <v>0.82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90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14" t="s">
        <v>85</v>
      </c>
      <c r="B72" s="221" t="s">
        <v>57</v>
      </c>
      <c r="C72" s="268" t="s">
        <v>58</v>
      </c>
      <c r="D72" s="226"/>
      <c r="E72" s="231"/>
      <c r="F72" s="236"/>
      <c r="G72" s="236">
        <f>SUMIF(AE73:AE86,"&lt;&gt;NOR",G73:G86)</f>
        <v>0</v>
      </c>
      <c r="H72" s="236"/>
      <c r="I72" s="236">
        <f>SUM(I73:I86)</f>
        <v>0</v>
      </c>
      <c r="J72" s="236"/>
      <c r="K72" s="236">
        <f>SUM(K73:K86)</f>
        <v>0</v>
      </c>
      <c r="L72" s="236"/>
      <c r="M72" s="236">
        <f>SUM(M73:M86)</f>
        <v>0</v>
      </c>
      <c r="N72" s="226"/>
      <c r="O72" s="226">
        <f>SUM(O73:O86)</f>
        <v>0</v>
      </c>
      <c r="P72" s="226"/>
      <c r="Q72" s="226">
        <f>SUM(Q73:Q86)</f>
        <v>0</v>
      </c>
      <c r="R72" s="226"/>
      <c r="S72" s="226"/>
      <c r="T72" s="227"/>
      <c r="U72" s="226">
        <f>SUM(U73:U86)</f>
        <v>0</v>
      </c>
      <c r="AE72" t="s">
        <v>86</v>
      </c>
    </row>
    <row r="73" spans="1:60" ht="22.5" outlineLevel="1" x14ac:dyDescent="0.2">
      <c r="A73" s="213">
        <v>54</v>
      </c>
      <c r="B73" s="220" t="s">
        <v>214</v>
      </c>
      <c r="C73" s="265" t="s">
        <v>215</v>
      </c>
      <c r="D73" s="222" t="s">
        <v>216</v>
      </c>
      <c r="E73" s="228">
        <v>1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90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55</v>
      </c>
      <c r="B74" s="220" t="s">
        <v>217</v>
      </c>
      <c r="C74" s="265" t="s">
        <v>218</v>
      </c>
      <c r="D74" s="222" t="s">
        <v>219</v>
      </c>
      <c r="E74" s="228">
        <v>8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90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56</v>
      </c>
      <c r="B75" s="220" t="s">
        <v>220</v>
      </c>
      <c r="C75" s="265" t="s">
        <v>221</v>
      </c>
      <c r="D75" s="222" t="s">
        <v>219</v>
      </c>
      <c r="E75" s="228">
        <v>8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0</v>
      </c>
      <c r="U75" s="222">
        <f>ROUND(E75*T75,2)</f>
        <v>0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90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>
        <v>57</v>
      </c>
      <c r="B76" s="220" t="s">
        <v>222</v>
      </c>
      <c r="C76" s="265" t="s">
        <v>223</v>
      </c>
      <c r="D76" s="222" t="s">
        <v>219</v>
      </c>
      <c r="E76" s="228">
        <v>4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2">
        <v>0</v>
      </c>
      <c r="O76" s="222">
        <f>ROUND(E76*N76,5)</f>
        <v>0</v>
      </c>
      <c r="P76" s="222">
        <v>0</v>
      </c>
      <c r="Q76" s="222">
        <f>ROUND(E76*P76,5)</f>
        <v>0</v>
      </c>
      <c r="R76" s="222"/>
      <c r="S76" s="222"/>
      <c r="T76" s="223">
        <v>0</v>
      </c>
      <c r="U76" s="222">
        <f>ROUND(E76*T76,2)</f>
        <v>0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90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58</v>
      </c>
      <c r="B77" s="220" t="s">
        <v>224</v>
      </c>
      <c r="C77" s="265" t="s">
        <v>225</v>
      </c>
      <c r="D77" s="222" t="s">
        <v>93</v>
      </c>
      <c r="E77" s="228">
        <v>4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0</v>
      </c>
      <c r="U77" s="222">
        <f>ROUND(E77*T77,2)</f>
        <v>0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90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59</v>
      </c>
      <c r="B78" s="220" t="s">
        <v>226</v>
      </c>
      <c r="C78" s="265" t="s">
        <v>227</v>
      </c>
      <c r="D78" s="222" t="s">
        <v>219</v>
      </c>
      <c r="E78" s="228">
        <v>2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22">
        <v>0</v>
      </c>
      <c r="O78" s="222">
        <f>ROUND(E78*N78,5)</f>
        <v>0</v>
      </c>
      <c r="P78" s="222">
        <v>0</v>
      </c>
      <c r="Q78" s="222">
        <f>ROUND(E78*P78,5)</f>
        <v>0</v>
      </c>
      <c r="R78" s="222"/>
      <c r="S78" s="222"/>
      <c r="T78" s="223">
        <v>0</v>
      </c>
      <c r="U78" s="222">
        <f>ROUND(E78*T78,2)</f>
        <v>0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90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13">
        <v>60</v>
      </c>
      <c r="B79" s="220" t="s">
        <v>228</v>
      </c>
      <c r="C79" s="265" t="s">
        <v>229</v>
      </c>
      <c r="D79" s="222" t="s">
        <v>219</v>
      </c>
      <c r="E79" s="228">
        <v>2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22">
        <v>0</v>
      </c>
      <c r="O79" s="222">
        <f>ROUND(E79*N79,5)</f>
        <v>0</v>
      </c>
      <c r="P79" s="222">
        <v>0</v>
      </c>
      <c r="Q79" s="222">
        <f>ROUND(E79*P79,5)</f>
        <v>0</v>
      </c>
      <c r="R79" s="222"/>
      <c r="S79" s="222"/>
      <c r="T79" s="223">
        <v>0</v>
      </c>
      <c r="U79" s="222">
        <f>ROUND(E79*T79,2)</f>
        <v>0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90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61</v>
      </c>
      <c r="B80" s="220" t="s">
        <v>230</v>
      </c>
      <c r="C80" s="265" t="s">
        <v>231</v>
      </c>
      <c r="D80" s="222" t="s">
        <v>219</v>
      </c>
      <c r="E80" s="228">
        <v>3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0</v>
      </c>
      <c r="U80" s="222">
        <f>ROUND(E80*T80,2)</f>
        <v>0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90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62</v>
      </c>
      <c r="B81" s="220" t="s">
        <v>232</v>
      </c>
      <c r="C81" s="265" t="s">
        <v>233</v>
      </c>
      <c r="D81" s="222" t="s">
        <v>219</v>
      </c>
      <c r="E81" s="228">
        <v>8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21</v>
      </c>
      <c r="M81" s="233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90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63</v>
      </c>
      <c r="B82" s="220" t="s">
        <v>234</v>
      </c>
      <c r="C82" s="265" t="s">
        <v>235</v>
      </c>
      <c r="D82" s="222" t="s">
        <v>219</v>
      </c>
      <c r="E82" s="228">
        <v>4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0</v>
      </c>
      <c r="U82" s="222">
        <f>ROUND(E82*T82,2)</f>
        <v>0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90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>
        <v>64</v>
      </c>
      <c r="B83" s="220" t="s">
        <v>236</v>
      </c>
      <c r="C83" s="265" t="s">
        <v>237</v>
      </c>
      <c r="D83" s="222" t="s">
        <v>219</v>
      </c>
      <c r="E83" s="228">
        <v>4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90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65</v>
      </c>
      <c r="B84" s="220" t="s">
        <v>238</v>
      </c>
      <c r="C84" s="265" t="s">
        <v>239</v>
      </c>
      <c r="D84" s="222" t="s">
        <v>219</v>
      </c>
      <c r="E84" s="228">
        <v>8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0</v>
      </c>
      <c r="U84" s="222">
        <f>ROUND(E84*T84,2)</f>
        <v>0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90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66</v>
      </c>
      <c r="B85" s="220" t="s">
        <v>240</v>
      </c>
      <c r="C85" s="265" t="s">
        <v>241</v>
      </c>
      <c r="D85" s="222" t="s">
        <v>219</v>
      </c>
      <c r="E85" s="228">
        <v>5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90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67</v>
      </c>
      <c r="B86" s="220" t="s">
        <v>242</v>
      </c>
      <c r="C86" s="265" t="s">
        <v>243</v>
      </c>
      <c r="D86" s="222" t="s">
        <v>219</v>
      </c>
      <c r="E86" s="228">
        <v>8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90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">
      <c r="A87" s="214" t="s">
        <v>85</v>
      </c>
      <c r="B87" s="221" t="s">
        <v>56</v>
      </c>
      <c r="C87" s="268" t="s">
        <v>26</v>
      </c>
      <c r="D87" s="226"/>
      <c r="E87" s="231"/>
      <c r="F87" s="236"/>
      <c r="G87" s="236">
        <f>SUMIF(AE88:AE94,"&lt;&gt;NOR",G88:G94)</f>
        <v>0</v>
      </c>
      <c r="H87" s="236"/>
      <c r="I87" s="236">
        <f>SUM(I88:I94)</f>
        <v>0</v>
      </c>
      <c r="J87" s="236"/>
      <c r="K87" s="236">
        <f>SUM(K88:K94)</f>
        <v>0</v>
      </c>
      <c r="L87" s="236"/>
      <c r="M87" s="236">
        <f>SUM(M88:M94)</f>
        <v>0</v>
      </c>
      <c r="N87" s="226"/>
      <c r="O87" s="226">
        <f>SUM(O88:O94)</f>
        <v>0</v>
      </c>
      <c r="P87" s="226"/>
      <c r="Q87" s="226">
        <f>SUM(Q88:Q94)</f>
        <v>0</v>
      </c>
      <c r="R87" s="226"/>
      <c r="S87" s="226"/>
      <c r="T87" s="227"/>
      <c r="U87" s="226">
        <f>SUM(U88:U94)</f>
        <v>0</v>
      </c>
      <c r="AE87" t="s">
        <v>86</v>
      </c>
    </row>
    <row r="88" spans="1:60" outlineLevel="1" x14ac:dyDescent="0.2">
      <c r="A88" s="213">
        <v>68</v>
      </c>
      <c r="B88" s="220" t="s">
        <v>244</v>
      </c>
      <c r="C88" s="265" t="s">
        <v>245</v>
      </c>
      <c r="D88" s="222" t="s">
        <v>246</v>
      </c>
      <c r="E88" s="228">
        <v>1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247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69</v>
      </c>
      <c r="B89" s="220" t="s">
        <v>248</v>
      </c>
      <c r="C89" s="265" t="s">
        <v>249</v>
      </c>
      <c r="D89" s="222" t="s">
        <v>246</v>
      </c>
      <c r="E89" s="228">
        <v>1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22">
        <v>0</v>
      </c>
      <c r="O89" s="222">
        <f>ROUND(E89*N89,5)</f>
        <v>0</v>
      </c>
      <c r="P89" s="222">
        <v>0</v>
      </c>
      <c r="Q89" s="222">
        <f>ROUND(E89*P89,5)</f>
        <v>0</v>
      </c>
      <c r="R89" s="222"/>
      <c r="S89" s="222"/>
      <c r="T89" s="223">
        <v>0</v>
      </c>
      <c r="U89" s="222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247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70</v>
      </c>
      <c r="B90" s="220" t="s">
        <v>250</v>
      </c>
      <c r="C90" s="265" t="s">
        <v>251</v>
      </c>
      <c r="D90" s="222" t="s">
        <v>246</v>
      </c>
      <c r="E90" s="228">
        <v>1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2">
        <v>0</v>
      </c>
      <c r="O90" s="222">
        <f>ROUND(E90*N90,5)</f>
        <v>0</v>
      </c>
      <c r="P90" s="222">
        <v>0</v>
      </c>
      <c r="Q90" s="222">
        <f>ROUND(E90*P90,5)</f>
        <v>0</v>
      </c>
      <c r="R90" s="222"/>
      <c r="S90" s="222"/>
      <c r="T90" s="223">
        <v>0</v>
      </c>
      <c r="U90" s="222">
        <f>ROUND(E90*T90,2)</f>
        <v>0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247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>
        <v>71</v>
      </c>
      <c r="B91" s="220" t="s">
        <v>252</v>
      </c>
      <c r="C91" s="265" t="s">
        <v>253</v>
      </c>
      <c r="D91" s="222" t="s">
        <v>246</v>
      </c>
      <c r="E91" s="228">
        <v>1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21</v>
      </c>
      <c r="M91" s="233">
        <f>G91*(1+L91/100)</f>
        <v>0</v>
      </c>
      <c r="N91" s="222">
        <v>0</v>
      </c>
      <c r="O91" s="222">
        <f>ROUND(E91*N91,5)</f>
        <v>0</v>
      </c>
      <c r="P91" s="222">
        <v>0</v>
      </c>
      <c r="Q91" s="222">
        <f>ROUND(E91*P91,5)</f>
        <v>0</v>
      </c>
      <c r="R91" s="222"/>
      <c r="S91" s="222"/>
      <c r="T91" s="223">
        <v>0</v>
      </c>
      <c r="U91" s="222">
        <f>ROUND(E91*T91,2)</f>
        <v>0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247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72</v>
      </c>
      <c r="B92" s="220" t="s">
        <v>254</v>
      </c>
      <c r="C92" s="265" t="s">
        <v>255</v>
      </c>
      <c r="D92" s="222" t="s">
        <v>246</v>
      </c>
      <c r="E92" s="228">
        <v>1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22">
        <v>0</v>
      </c>
      <c r="O92" s="222">
        <f>ROUND(E92*N92,5)</f>
        <v>0</v>
      </c>
      <c r="P92" s="222">
        <v>0</v>
      </c>
      <c r="Q92" s="222">
        <f>ROUND(E92*P92,5)</f>
        <v>0</v>
      </c>
      <c r="R92" s="222"/>
      <c r="S92" s="222"/>
      <c r="T92" s="223">
        <v>0</v>
      </c>
      <c r="U92" s="222">
        <f>ROUND(E92*T92,2)</f>
        <v>0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247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73</v>
      </c>
      <c r="B93" s="220" t="s">
        <v>256</v>
      </c>
      <c r="C93" s="265" t="s">
        <v>257</v>
      </c>
      <c r="D93" s="222" t="s">
        <v>246</v>
      </c>
      <c r="E93" s="228">
        <v>1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2">
        <v>0</v>
      </c>
      <c r="O93" s="222">
        <f>ROUND(E93*N93,5)</f>
        <v>0</v>
      </c>
      <c r="P93" s="222">
        <v>0</v>
      </c>
      <c r="Q93" s="222">
        <f>ROUND(E93*P93,5)</f>
        <v>0</v>
      </c>
      <c r="R93" s="222"/>
      <c r="S93" s="222"/>
      <c r="T93" s="223">
        <v>0</v>
      </c>
      <c r="U93" s="222">
        <f>ROUND(E93*T93,2)</f>
        <v>0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247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44">
        <v>74</v>
      </c>
      <c r="B94" s="245" t="s">
        <v>258</v>
      </c>
      <c r="C94" s="269" t="s">
        <v>259</v>
      </c>
      <c r="D94" s="246" t="s">
        <v>246</v>
      </c>
      <c r="E94" s="247">
        <v>1</v>
      </c>
      <c r="F94" s="248"/>
      <c r="G94" s="249">
        <f>ROUND(E94*F94,2)</f>
        <v>0</v>
      </c>
      <c r="H94" s="248"/>
      <c r="I94" s="249">
        <f>ROUND(E94*H94,2)</f>
        <v>0</v>
      </c>
      <c r="J94" s="248"/>
      <c r="K94" s="249">
        <f>ROUND(E94*J94,2)</f>
        <v>0</v>
      </c>
      <c r="L94" s="249">
        <v>21</v>
      </c>
      <c r="M94" s="249">
        <f>G94*(1+L94/100)</f>
        <v>0</v>
      </c>
      <c r="N94" s="246">
        <v>0</v>
      </c>
      <c r="O94" s="246">
        <f>ROUND(E94*N94,5)</f>
        <v>0</v>
      </c>
      <c r="P94" s="246">
        <v>0</v>
      </c>
      <c r="Q94" s="246">
        <f>ROUND(E94*P94,5)</f>
        <v>0</v>
      </c>
      <c r="R94" s="246"/>
      <c r="S94" s="246"/>
      <c r="T94" s="250">
        <v>0</v>
      </c>
      <c r="U94" s="246">
        <f>ROUND(E94*T94,2)</f>
        <v>0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247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">
      <c r="A95" s="6"/>
      <c r="B95" s="7" t="s">
        <v>260</v>
      </c>
      <c r="C95" s="270" t="s">
        <v>260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C95">
        <v>15</v>
      </c>
      <c r="AD95">
        <v>21</v>
      </c>
    </row>
    <row r="96" spans="1:60" x14ac:dyDescent="0.2">
      <c r="A96" s="251"/>
      <c r="B96" s="252">
        <v>26</v>
      </c>
      <c r="C96" s="271" t="s">
        <v>260</v>
      </c>
      <c r="D96" s="253"/>
      <c r="E96" s="253"/>
      <c r="F96" s="253"/>
      <c r="G96" s="264">
        <f>G8+G43+G72+G87</f>
        <v>0</v>
      </c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C96">
        <f>SUMIF(L7:L94,AC95,G7:G94)</f>
        <v>0</v>
      </c>
      <c r="AD96">
        <f>SUMIF(L7:L94,AD95,G7:G94)</f>
        <v>0</v>
      </c>
      <c r="AE96" t="s">
        <v>261</v>
      </c>
    </row>
    <row r="97" spans="1:31" x14ac:dyDescent="0.2">
      <c r="A97" s="6"/>
      <c r="B97" s="7" t="s">
        <v>260</v>
      </c>
      <c r="C97" s="270" t="s">
        <v>260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6"/>
      <c r="B98" s="7" t="s">
        <v>260</v>
      </c>
      <c r="C98" s="270" t="s">
        <v>260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54">
        <v>33</v>
      </c>
      <c r="B99" s="254"/>
      <c r="C99" s="272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5"/>
      <c r="B100" s="256"/>
      <c r="C100" s="273"/>
      <c r="D100" s="256"/>
      <c r="E100" s="256"/>
      <c r="F100" s="256"/>
      <c r="G100" s="257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E100" t="s">
        <v>262</v>
      </c>
    </row>
    <row r="101" spans="1:31" x14ac:dyDescent="0.2">
      <c r="A101" s="258"/>
      <c r="B101" s="259"/>
      <c r="C101" s="274"/>
      <c r="D101" s="259"/>
      <c r="E101" s="259"/>
      <c r="F101" s="259"/>
      <c r="G101" s="260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58"/>
      <c r="B102" s="259"/>
      <c r="C102" s="274"/>
      <c r="D102" s="259"/>
      <c r="E102" s="259"/>
      <c r="F102" s="259"/>
      <c r="G102" s="260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258"/>
      <c r="B103" s="259"/>
      <c r="C103" s="274"/>
      <c r="D103" s="259"/>
      <c r="E103" s="259"/>
      <c r="F103" s="259"/>
      <c r="G103" s="260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A104" s="261"/>
      <c r="B104" s="262"/>
      <c r="C104" s="275"/>
      <c r="D104" s="262"/>
      <c r="E104" s="262"/>
      <c r="F104" s="262"/>
      <c r="G104" s="263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 x14ac:dyDescent="0.2">
      <c r="A105" s="6"/>
      <c r="B105" s="7" t="s">
        <v>260</v>
      </c>
      <c r="C105" s="270" t="s">
        <v>260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 x14ac:dyDescent="0.2">
      <c r="C106" s="276"/>
      <c r="AE106" t="s">
        <v>263</v>
      </c>
    </row>
  </sheetData>
  <mergeCells count="7">
    <mergeCell ref="A100:G104"/>
    <mergeCell ref="A1:G1"/>
    <mergeCell ref="C2:G2"/>
    <mergeCell ref="C3:G3"/>
    <mergeCell ref="C4:G4"/>
    <mergeCell ref="C11:G11"/>
    <mergeCell ref="A99:C99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TS</cp:lastModifiedBy>
  <cp:lastPrinted>2014-02-28T09:52:57Z</cp:lastPrinted>
  <dcterms:created xsi:type="dcterms:W3CDTF">2009-04-08T07:15:50Z</dcterms:created>
  <dcterms:modified xsi:type="dcterms:W3CDTF">2021-09-06T13:30:18Z</dcterms:modified>
</cp:coreProperties>
</file>